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cnamee\OneDrive - lcsd.k12.ri.us\Desktop\Budgets School\Budget 2025\Budget 2025 Revised 2.14.24\Budget Summary FY25\"/>
    </mc:Choice>
  </mc:AlternateContent>
  <xr:revisionPtr revIDLastSave="0" documentId="13_ncr:1_{7C0AC6B9-3928-4D5D-B2E9-DFA94A30771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FY25 Budget" sheetId="6" r:id="rId1"/>
  </sheets>
  <definedNames>
    <definedName name="_xlnm.Print_Area" localSheetId="0">'FY25 Budget'!$C$7:$F$140</definedName>
    <definedName name="_xlnm.Print_Titles" localSheetId="0">'FY25 Budget'!$1:$6</definedName>
  </definedNames>
  <calcPr calcId="191029"/>
</workbook>
</file>

<file path=xl/calcChain.xml><?xml version="1.0" encoding="utf-8"?>
<calcChain xmlns="http://schemas.openxmlformats.org/spreadsheetml/2006/main">
  <c r="F135" i="6" l="1"/>
  <c r="F134" i="6"/>
  <c r="F14" i="6" l="1"/>
  <c r="F29" i="6" l="1"/>
  <c r="F69" i="6"/>
  <c r="F123" i="6" l="1"/>
  <c r="F124" i="6"/>
  <c r="F125" i="6"/>
  <c r="F103" i="6" l="1"/>
  <c r="F72" i="6" l="1"/>
  <c r="E138" i="6" l="1"/>
  <c r="E126" i="6"/>
  <c r="E119" i="6"/>
  <c r="E101" i="6"/>
  <c r="E89" i="6"/>
  <c r="E72" i="6"/>
  <c r="E43" i="6"/>
  <c r="E26" i="6"/>
  <c r="E14" i="6"/>
  <c r="F126" i="6" l="1"/>
  <c r="F119" i="6"/>
  <c r="F101" i="6"/>
  <c r="F89" i="6"/>
  <c r="F43" i="6"/>
  <c r="F26" i="6"/>
  <c r="F132" i="6" l="1"/>
  <c r="F138" i="6"/>
</calcChain>
</file>

<file path=xl/sharedStrings.xml><?xml version="1.0" encoding="utf-8"?>
<sst xmlns="http://schemas.openxmlformats.org/spreadsheetml/2006/main" count="194" uniqueCount="131">
  <si>
    <t>Revenues</t>
  </si>
  <si>
    <t>Little Compton Schools</t>
  </si>
  <si>
    <t xml:space="preserve"> </t>
  </si>
  <si>
    <t>State Aid to Education</t>
  </si>
  <si>
    <t>Town Appropriation</t>
  </si>
  <si>
    <t>Medicaid Reimbursement</t>
  </si>
  <si>
    <t>Miscellaneous revenues- Grants, etc.</t>
  </si>
  <si>
    <t>Total Revenues</t>
  </si>
  <si>
    <t>Expenses</t>
  </si>
  <si>
    <t>Salaries</t>
  </si>
  <si>
    <t>51110 Reg Sal w/Base/Degree/Long</t>
  </si>
  <si>
    <t>51113 Professional Development</t>
  </si>
  <si>
    <t>51115 Substitute</t>
  </si>
  <si>
    <t>51201 Regular Overtime</t>
  </si>
  <si>
    <t>51401 Stipend - Other</t>
  </si>
  <si>
    <t>51404 Stipend - Extracurricular/Athletics</t>
  </si>
  <si>
    <t>Total Salaries</t>
  </si>
  <si>
    <t>Employee Related Salary Costs</t>
  </si>
  <si>
    <t>52101 Medical Premiums</t>
  </si>
  <si>
    <t>52102 Life</t>
  </si>
  <si>
    <t>52103 Dental</t>
  </si>
  <si>
    <t>52109 Medical Buy Back</t>
  </si>
  <si>
    <t>52203 Teacher/Admin Pension</t>
  </si>
  <si>
    <t>52208 MERS Supplemental</t>
  </si>
  <si>
    <t>52213 Tchr/Admin Defined Contrbution</t>
  </si>
  <si>
    <t>52301 FICA</t>
  </si>
  <si>
    <t>52302 Medicare</t>
  </si>
  <si>
    <t>52501 Unemployment Insurance</t>
  </si>
  <si>
    <t>52710 Worker’s Comp Premium</t>
  </si>
  <si>
    <t>Total Fringe Benefit Related Costs</t>
  </si>
  <si>
    <t>Operating Expenses</t>
  </si>
  <si>
    <t>53209 Bus Assistants/Monitors</t>
  </si>
  <si>
    <t>53216 Tutoring</t>
  </si>
  <si>
    <t>53222 Web Based Instructional Programs</t>
  </si>
  <si>
    <t>53224 Personal Care Attendants</t>
  </si>
  <si>
    <t>53401 Auditing/Actuarial Services</t>
  </si>
  <si>
    <t>53402 Legal</t>
  </si>
  <si>
    <t>53406 Other Services</t>
  </si>
  <si>
    <t>53410 Fire and Police Details</t>
  </si>
  <si>
    <t>53411 School Physcian</t>
  </si>
  <si>
    <t>53412 Dentists</t>
  </si>
  <si>
    <t>53416 Officials/Referees</t>
  </si>
  <si>
    <t>53501 Data Processing Services</t>
  </si>
  <si>
    <t>53502 Other Technical Services</t>
  </si>
  <si>
    <t>53705 Postage</t>
  </si>
  <si>
    <t>53706 Catering Charges</t>
  </si>
  <si>
    <t>Total Technical and Professional Services</t>
  </si>
  <si>
    <t>54201 Rubbish Disposal Services</t>
  </si>
  <si>
    <t>54204 Groundskeeping Services</t>
  </si>
  <si>
    <t>54205 Rodent &amp; Pest Control</t>
  </si>
  <si>
    <t>54312 Maint &amp; Repair - B &amp; G</t>
  </si>
  <si>
    <t>54320 Techn Rep &amp; Main</t>
  </si>
  <si>
    <t>54321 Contracted Srvcs - Electrical</t>
  </si>
  <si>
    <t>54322 Contracted Srvcs - HVAC</t>
  </si>
  <si>
    <t>54324 Contracted Srvcs - Plumbing</t>
  </si>
  <si>
    <t>54402 Water</t>
  </si>
  <si>
    <t>54403 Telephone</t>
  </si>
  <si>
    <t>54406 Wireless Communications</t>
  </si>
  <si>
    <t>54407 Internet Connectivity</t>
  </si>
  <si>
    <t>54602 Rental of Equip &amp; Vehicles</t>
  </si>
  <si>
    <t>54901 Other Purchased Property Servi</t>
  </si>
  <si>
    <t>54902 Alarm &amp; Fire Safety Services</t>
  </si>
  <si>
    <t>Total Purchased Property Services</t>
  </si>
  <si>
    <t>55111 Transportation Contractors</t>
  </si>
  <si>
    <t>55201 Property/Liability Insurance</t>
  </si>
  <si>
    <t>55401 Advertising Costs</t>
  </si>
  <si>
    <t>55501 Printing</t>
  </si>
  <si>
    <t>55610 Tuition to Agencies - In-State :</t>
  </si>
  <si>
    <t xml:space="preserve">     Portsmouth High School</t>
  </si>
  <si>
    <t xml:space="preserve">     Out of District SPED</t>
  </si>
  <si>
    <t>55809 Travel</t>
  </si>
  <si>
    <t>55910 NCRSEP Payments, net of IDEA Funds</t>
  </si>
  <si>
    <t>Total Purchased Other Services</t>
  </si>
  <si>
    <t>56101 General Supplies</t>
  </si>
  <si>
    <t>56115 Medical Supplies</t>
  </si>
  <si>
    <t>56116 Athletic Supplies</t>
  </si>
  <si>
    <t>56209 Fuel Oil</t>
  </si>
  <si>
    <t>56214 Paint</t>
  </si>
  <si>
    <t>56211 Propane</t>
  </si>
  <si>
    <t>56215 Electricity</t>
  </si>
  <si>
    <t>56218 Electrical Supplies</t>
  </si>
  <si>
    <t>56219 Custodial Supplies</t>
  </si>
  <si>
    <t>56401 Textbooks</t>
  </si>
  <si>
    <t>56402 Library Books</t>
  </si>
  <si>
    <t>56404 Subscriptions</t>
  </si>
  <si>
    <t>56406 Textbooks - Non Public</t>
  </si>
  <si>
    <t>56501 Computer Supplies</t>
  </si>
  <si>
    <t>Total Materials &amp; Supplies</t>
  </si>
  <si>
    <t>57202 Building Improvements</t>
  </si>
  <si>
    <t>57305 Equipment</t>
  </si>
  <si>
    <t>57309 Technology Hardware</t>
  </si>
  <si>
    <t>57311 Technology Software</t>
  </si>
  <si>
    <t>Total Capital Outlay</t>
  </si>
  <si>
    <t>58101 Professional Org Dues</t>
  </si>
  <si>
    <t>58102 Other Dues and Fees</t>
  </si>
  <si>
    <t>58201 Other Penalties and Fees</t>
  </si>
  <si>
    <t>Total Other Operating Expenses</t>
  </si>
  <si>
    <t>Total Operating Expenses</t>
  </si>
  <si>
    <t>Total Expenses</t>
  </si>
  <si>
    <t>Net Excess (Deficiency) of Revenues over Expenses</t>
  </si>
  <si>
    <t>52207  Survivor Benefits</t>
  </si>
  <si>
    <t>56212 Maintenance Bldgs.</t>
  </si>
  <si>
    <t>56409  Electronic Textbooks</t>
  </si>
  <si>
    <t>52122 Medical Premiums Retirees</t>
  </si>
  <si>
    <t>51338 After School/Summer Programs</t>
  </si>
  <si>
    <t>51309 Tutoring</t>
  </si>
  <si>
    <t>58401 Property Taxes</t>
  </si>
  <si>
    <t>Transfer to Capital Reserve Fund</t>
  </si>
  <si>
    <t>Budget</t>
  </si>
  <si>
    <t>Out of District Student Tuitions</t>
  </si>
  <si>
    <t xml:space="preserve">     Vocational, etc. - MET, Newport C&amp;T</t>
  </si>
  <si>
    <t>Net Change in Accumulated Surplus (Deficit)</t>
  </si>
  <si>
    <t xml:space="preserve">53220 Other Purchased Educational </t>
  </si>
  <si>
    <t>53218 Student Assistance</t>
  </si>
  <si>
    <t>53417 Contracted Nursing Services</t>
  </si>
  <si>
    <t>57306 Furniture &amp; Fixtures</t>
  </si>
  <si>
    <t>53213 Evaluations</t>
  </si>
  <si>
    <t>52902 Employee Assistance Program</t>
  </si>
  <si>
    <t>53210 Performing Arts</t>
  </si>
  <si>
    <t>FY24</t>
  </si>
  <si>
    <t>NCRSEP Fund Balance Distribution</t>
  </si>
  <si>
    <t>FY 25</t>
  </si>
  <si>
    <t>53202 Speech and Language Services</t>
  </si>
  <si>
    <t xml:space="preserve">53203 OT/PT Services </t>
  </si>
  <si>
    <t>53207 Interpreters and Translators</t>
  </si>
  <si>
    <t>Fiscal Year 2025 Budget</t>
  </si>
  <si>
    <t>53301 PD/Training Services</t>
  </si>
  <si>
    <t>53302 Curriculum Development/Training</t>
  </si>
  <si>
    <t>53303 Conferences and Workshops</t>
  </si>
  <si>
    <t>Yes</t>
  </si>
  <si>
    <t>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</si>
</sst>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9" fillId="0" borderId="0" xfId="0" applyFont="1"/>
    <xf numFmtId="0" fontId="16" fillId="0" borderId="0" xfId="0" applyFont="1"/>
    <xf numFmtId="0" fontId="0" fillId="0" borderId="0" xfId="0" applyFill="1"/>
    <xf numFmtId="0" fontId="0" fillId="0" borderId="0" xfId="0"/>
    <xf numFmtId="165" fontId="0" fillId="0" borderId="0" xfId="2" applyNumberFormat="1" applyFont="1"/>
    <xf numFmtId="0" fontId="0" fillId="0" borderId="0" xfId="0"/>
    <xf numFmtId="165" fontId="19" fillId="0" borderId="0" xfId="2" applyNumberFormat="1" applyFont="1" applyBorder="1"/>
    <xf numFmtId="0" fontId="0" fillId="0" borderId="0" xfId="0"/>
    <xf numFmtId="0" fontId="0" fillId="0" borderId="0" xfId="0"/>
    <xf numFmtId="0" fontId="0" fillId="0" borderId="0" xfId="0"/>
    <xf numFmtId="164" fontId="0" fillId="0" borderId="0" xfId="1" applyNumberFormat="1" applyFont="1"/>
    <xf numFmtId="164" fontId="19" fillId="0" borderId="10" xfId="1" applyNumberFormat="1" applyFont="1" applyBorder="1"/>
    <xf numFmtId="0" fontId="16" fillId="0" borderId="0" xfId="0" applyFont="1"/>
    <xf numFmtId="164" fontId="0" fillId="0" borderId="0" xfId="1" applyNumberFormat="1" applyFont="1" applyFill="1"/>
    <xf numFmtId="164" fontId="19" fillId="0" borderId="11" xfId="1" applyNumberFormat="1" applyFont="1" applyBorder="1"/>
    <xf numFmtId="164" fontId="19" fillId="0" borderId="0" xfId="1" applyNumberFormat="1" applyFont="1" applyBorder="1"/>
    <xf numFmtId="165" fontId="19" fillId="0" borderId="12" xfId="2" applyNumberFormat="1" applyFont="1" applyBorder="1"/>
    <xf numFmtId="0" fontId="0" fillId="0" borderId="0" xfId="0"/>
    <xf numFmtId="0" fontId="0" fillId="0" borderId="0" xfId="0" applyBorder="1"/>
    <xf numFmtId="164" fontId="19" fillId="0" borderId="18" xfId="1" applyNumberFormat="1" applyFont="1" applyBorder="1" applyAlignment="1">
      <alignment horizontal="center"/>
    </xf>
    <xf numFmtId="14" fontId="19" fillId="0" borderId="0" xfId="0" applyNumberFormat="1" applyFont="1" applyAlignment="1">
      <alignment horizontal="left"/>
    </xf>
    <xf numFmtId="164" fontId="19" fillId="0" borderId="10" xfId="1" applyNumberFormat="1" applyFont="1" applyBorder="1" applyAlignment="1">
      <alignment horizontal="center"/>
    </xf>
    <xf numFmtId="0" fontId="20" fillId="0" borderId="0" xfId="0" applyFont="1"/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7" xfId="0" applyFont="1" applyBorder="1" applyAlignment="1"/>
    <xf numFmtId="164" fontId="19" fillId="0" borderId="16" xfId="1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5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1 2" xfId="46" xr:uid="{00000000-0005-0000-0000-00000D000000}"/>
    <cellStyle name="60% - Accent2" xfId="27" builtinId="36" customBuiltin="1"/>
    <cellStyle name="60% - Accent2 2" xfId="47" xr:uid="{00000000-0005-0000-0000-00000F000000}"/>
    <cellStyle name="60% - Accent3" xfId="31" builtinId="40" customBuiltin="1"/>
    <cellStyle name="60% - Accent3 2" xfId="48" xr:uid="{00000000-0005-0000-0000-000011000000}"/>
    <cellStyle name="60% - Accent4" xfId="35" builtinId="44" customBuiltin="1"/>
    <cellStyle name="60% - Accent4 2" xfId="49" xr:uid="{00000000-0005-0000-0000-000013000000}"/>
    <cellStyle name="60% - Accent5" xfId="39" builtinId="48" customBuiltin="1"/>
    <cellStyle name="60% - Accent5 2" xfId="50" xr:uid="{00000000-0005-0000-0000-000015000000}"/>
    <cellStyle name="60% - Accent6" xfId="43" builtinId="52" customBuiltin="1"/>
    <cellStyle name="60% - Accent6 2" xfId="51" xr:uid="{00000000-0005-0000-0000-000017000000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eutral 2" xfId="45" xr:uid="{00000000-0005-0000-0000-00002C000000}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itle 2" xfId="44" xr:uid="{00000000-0005-0000-0000-000032000000}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0"/>
  <sheetViews>
    <sheetView tabSelected="1" view="pageBreakPreview" topLeftCell="C1" zoomScaleNormal="110" zoomScaleSheetLayoutView="100" workbookViewId="0">
      <pane ySplit="6" topLeftCell="A92" activePane="bottomLeft" state="frozen"/>
      <selection activeCell="B1" sqref="B1"/>
      <selection pane="bottomLeft" activeCell="F136" sqref="F136"/>
    </sheetView>
  </sheetViews>
  <sheetFormatPr defaultRowHeight="14.5" x14ac:dyDescent="0.35"/>
  <cols>
    <col min="1" max="1" width="14.26953125" hidden="1" customWidth="1"/>
    <col min="2" max="2" width="12.7265625" hidden="1" customWidth="1"/>
    <col min="3" max="3" width="50.7265625" customWidth="1"/>
    <col min="4" max="4" width="1.453125" bestFit="1" customWidth="1"/>
    <col min="5" max="5" width="15.1796875" customWidth="1"/>
    <col min="6" max="6" width="14.36328125" customWidth="1"/>
  </cols>
  <sheetData>
    <row r="1" spans="3:6" ht="21" x14ac:dyDescent="0.5">
      <c r="C1" s="1" t="s">
        <v>1</v>
      </c>
    </row>
    <row r="2" spans="3:6" ht="21" x14ac:dyDescent="0.5">
      <c r="C2" s="1" t="s">
        <v>125</v>
      </c>
    </row>
    <row r="3" spans="3:6" ht="16" thickBot="1" x14ac:dyDescent="0.4">
      <c r="C3" s="22" t="s">
        <v>130</v>
      </c>
    </row>
    <row r="4" spans="3:6" ht="16" thickTop="1" x14ac:dyDescent="0.35">
      <c r="D4" s="20"/>
      <c r="E4" s="25" t="s">
        <v>108</v>
      </c>
      <c r="F4" s="21" t="s">
        <v>108</v>
      </c>
    </row>
    <row r="5" spans="3:6" ht="15.5" x14ac:dyDescent="0.35">
      <c r="D5" t="s">
        <v>2</v>
      </c>
      <c r="E5" s="26" t="s">
        <v>119</v>
      </c>
      <c r="F5" s="28" t="s">
        <v>121</v>
      </c>
    </row>
    <row r="6" spans="3:6" ht="16" thickBot="1" x14ac:dyDescent="0.4">
      <c r="D6" t="s">
        <v>2</v>
      </c>
      <c r="E6" s="29"/>
      <c r="F6" s="27"/>
    </row>
    <row r="7" spans="3:6" ht="16" thickTop="1" x14ac:dyDescent="0.35">
      <c r="C7" s="2" t="s">
        <v>0</v>
      </c>
      <c r="F7" s="12"/>
    </row>
    <row r="8" spans="3:6" x14ac:dyDescent="0.35">
      <c r="C8" t="s">
        <v>3</v>
      </c>
      <c r="E8" s="6">
        <v>361154</v>
      </c>
      <c r="F8" s="6">
        <v>334800</v>
      </c>
    </row>
    <row r="9" spans="3:6" x14ac:dyDescent="0.35">
      <c r="C9" t="s">
        <v>4</v>
      </c>
      <c r="E9" s="12">
        <v>7815947</v>
      </c>
      <c r="F9" s="15">
        <v>8050425</v>
      </c>
    </row>
    <row r="10" spans="3:6" s="11" customFormat="1" x14ac:dyDescent="0.35">
      <c r="C10" s="11" t="s">
        <v>109</v>
      </c>
      <c r="E10" s="12">
        <v>54000</v>
      </c>
      <c r="F10" s="15">
        <v>115500</v>
      </c>
    </row>
    <row r="11" spans="3:6" s="10" customFormat="1" x14ac:dyDescent="0.35">
      <c r="C11" t="s">
        <v>5</v>
      </c>
      <c r="D11"/>
      <c r="E11" s="12">
        <v>21000</v>
      </c>
      <c r="F11" s="12">
        <v>21000</v>
      </c>
    </row>
    <row r="12" spans="3:6" x14ac:dyDescent="0.35">
      <c r="C12" t="s">
        <v>6</v>
      </c>
      <c r="F12" s="15"/>
    </row>
    <row r="13" spans="3:6" s="19" customFormat="1" x14ac:dyDescent="0.35">
      <c r="C13" s="19" t="s">
        <v>120</v>
      </c>
      <c r="E13" s="12">
        <v>100000</v>
      </c>
      <c r="F13" s="15">
        <v>50000</v>
      </c>
    </row>
    <row r="14" spans="3:6" ht="15.5" x14ac:dyDescent="0.35">
      <c r="C14" s="2" t="s">
        <v>7</v>
      </c>
      <c r="D14" s="2"/>
      <c r="E14" s="13">
        <f t="shared" ref="E14" si="0">SUM(E8:E13)</f>
        <v>8352101</v>
      </c>
      <c r="F14" s="13">
        <f>SUM(F8:F13)</f>
        <v>8571725</v>
      </c>
    </row>
    <row r="15" spans="3:6" x14ac:dyDescent="0.35">
      <c r="F15" s="12"/>
    </row>
    <row r="16" spans="3:6" ht="15.5" x14ac:dyDescent="0.35">
      <c r="C16" s="2" t="s">
        <v>8</v>
      </c>
      <c r="F16" s="12"/>
    </row>
    <row r="17" spans="2:6" x14ac:dyDescent="0.35">
      <c r="C17" s="3" t="s">
        <v>9</v>
      </c>
      <c r="F17" s="12"/>
    </row>
    <row r="18" spans="2:6" x14ac:dyDescent="0.35">
      <c r="C18" t="s">
        <v>10</v>
      </c>
      <c r="D18" t="s">
        <v>2</v>
      </c>
      <c r="E18" s="12">
        <v>3804003</v>
      </c>
      <c r="F18" s="15">
        <v>3890000</v>
      </c>
    </row>
    <row r="19" spans="2:6" x14ac:dyDescent="0.35">
      <c r="C19" t="s">
        <v>11</v>
      </c>
      <c r="E19" s="12">
        <v>22000</v>
      </c>
      <c r="F19" s="15">
        <v>24700</v>
      </c>
    </row>
    <row r="20" spans="2:6" x14ac:dyDescent="0.35">
      <c r="C20" t="s">
        <v>12</v>
      </c>
      <c r="D20" t="s">
        <v>2</v>
      </c>
      <c r="E20" s="12">
        <v>130000</v>
      </c>
      <c r="F20" s="15">
        <v>125000</v>
      </c>
    </row>
    <row r="21" spans="2:6" x14ac:dyDescent="0.35">
      <c r="C21" t="s">
        <v>13</v>
      </c>
      <c r="D21" t="s">
        <v>2</v>
      </c>
      <c r="E21" s="12">
        <v>15000</v>
      </c>
      <c r="F21" s="15">
        <v>25000</v>
      </c>
    </row>
    <row r="22" spans="2:6" x14ac:dyDescent="0.35">
      <c r="C22" s="7" t="s">
        <v>105</v>
      </c>
      <c r="D22" t="s">
        <v>2</v>
      </c>
      <c r="E22" s="12">
        <v>2500</v>
      </c>
      <c r="F22" s="15">
        <v>2500</v>
      </c>
    </row>
    <row r="23" spans="2:6" x14ac:dyDescent="0.35">
      <c r="C23" s="7" t="s">
        <v>104</v>
      </c>
      <c r="E23" s="12">
        <v>4000</v>
      </c>
      <c r="F23" s="15">
        <v>21400</v>
      </c>
    </row>
    <row r="24" spans="2:6" x14ac:dyDescent="0.35">
      <c r="C24" t="s">
        <v>14</v>
      </c>
      <c r="D24" t="s">
        <v>2</v>
      </c>
      <c r="E24" s="12">
        <v>42750</v>
      </c>
      <c r="F24" s="15">
        <v>40050</v>
      </c>
    </row>
    <row r="25" spans="2:6" x14ac:dyDescent="0.35">
      <c r="C25" t="s">
        <v>15</v>
      </c>
      <c r="E25" s="12">
        <v>12000</v>
      </c>
      <c r="F25" s="15">
        <v>12500</v>
      </c>
    </row>
    <row r="26" spans="2:6" ht="15.5" x14ac:dyDescent="0.35">
      <c r="C26" s="2" t="s">
        <v>16</v>
      </c>
      <c r="D26" s="2"/>
      <c r="E26" s="13">
        <f>SUM(E18:E25)</f>
        <v>4032253</v>
      </c>
      <c r="F26" s="13">
        <f>SUM(F18:F25)</f>
        <v>4141150</v>
      </c>
    </row>
    <row r="27" spans="2:6" x14ac:dyDescent="0.35">
      <c r="F27" s="19"/>
    </row>
    <row r="28" spans="2:6" x14ac:dyDescent="0.35">
      <c r="C28" s="3" t="s">
        <v>17</v>
      </c>
      <c r="F28" s="12"/>
    </row>
    <row r="29" spans="2:6" x14ac:dyDescent="0.35">
      <c r="B29" s="3"/>
      <c r="C29" t="s">
        <v>18</v>
      </c>
      <c r="E29" s="12">
        <v>583231</v>
      </c>
      <c r="F29" s="15">
        <f>610000-20300+8975</f>
        <v>598675</v>
      </c>
    </row>
    <row r="30" spans="2:6" x14ac:dyDescent="0.35">
      <c r="C30" t="s">
        <v>19</v>
      </c>
      <c r="D30" t="s">
        <v>2</v>
      </c>
      <c r="E30" s="12">
        <v>12247</v>
      </c>
      <c r="F30" s="15">
        <v>11500</v>
      </c>
    </row>
    <row r="31" spans="2:6" x14ac:dyDescent="0.35">
      <c r="C31" t="s">
        <v>20</v>
      </c>
      <c r="D31" t="s">
        <v>2</v>
      </c>
      <c r="E31" s="12">
        <v>22180</v>
      </c>
      <c r="F31" s="15">
        <v>23000</v>
      </c>
    </row>
    <row r="32" spans="2:6" x14ac:dyDescent="0.35">
      <c r="C32" t="s">
        <v>21</v>
      </c>
      <c r="D32" t="s">
        <v>2</v>
      </c>
      <c r="E32" s="12">
        <v>18400</v>
      </c>
      <c r="F32" s="15">
        <v>21600</v>
      </c>
    </row>
    <row r="33" spans="1:6" s="7" customFormat="1" x14ac:dyDescent="0.35">
      <c r="C33" s="7" t="s">
        <v>103</v>
      </c>
      <c r="E33" s="12">
        <v>2500</v>
      </c>
      <c r="F33" s="15">
        <v>0</v>
      </c>
    </row>
    <row r="34" spans="1:6" x14ac:dyDescent="0.35">
      <c r="C34" s="7" t="s">
        <v>22</v>
      </c>
      <c r="D34" t="s">
        <v>2</v>
      </c>
      <c r="E34" s="12">
        <v>451000</v>
      </c>
      <c r="F34" s="15">
        <v>442000</v>
      </c>
    </row>
    <row r="35" spans="1:6" x14ac:dyDescent="0.35">
      <c r="C35" t="s">
        <v>100</v>
      </c>
      <c r="E35" s="12">
        <v>4025</v>
      </c>
      <c r="F35" s="15">
        <v>4000</v>
      </c>
    </row>
    <row r="36" spans="1:6" x14ac:dyDescent="0.35">
      <c r="C36" t="s">
        <v>23</v>
      </c>
      <c r="E36" s="12">
        <v>1170</v>
      </c>
      <c r="F36" s="15">
        <v>1170</v>
      </c>
    </row>
    <row r="37" spans="1:6" x14ac:dyDescent="0.35">
      <c r="C37" t="s">
        <v>24</v>
      </c>
      <c r="E37" s="12">
        <v>89000</v>
      </c>
      <c r="F37" s="15">
        <v>86300</v>
      </c>
    </row>
    <row r="38" spans="1:6" x14ac:dyDescent="0.35">
      <c r="C38" t="s">
        <v>25</v>
      </c>
      <c r="D38" t="s">
        <v>2</v>
      </c>
      <c r="E38" s="12">
        <v>48648</v>
      </c>
      <c r="F38" s="15">
        <v>51000</v>
      </c>
    </row>
    <row r="39" spans="1:6" x14ac:dyDescent="0.35">
      <c r="C39" t="s">
        <v>26</v>
      </c>
      <c r="D39" t="s">
        <v>2</v>
      </c>
      <c r="E39" s="12">
        <v>58141</v>
      </c>
      <c r="F39" s="15">
        <v>57000</v>
      </c>
    </row>
    <row r="40" spans="1:6" x14ac:dyDescent="0.35">
      <c r="A40" s="4"/>
      <c r="B40" s="4"/>
      <c r="C40" s="4" t="s">
        <v>27</v>
      </c>
      <c r="D40" s="4" t="s">
        <v>2</v>
      </c>
      <c r="E40" s="12">
        <v>2500</v>
      </c>
      <c r="F40" s="15">
        <v>1000</v>
      </c>
    </row>
    <row r="41" spans="1:6" s="19" customFormat="1" x14ac:dyDescent="0.35">
      <c r="A41" s="4"/>
      <c r="B41" s="4"/>
      <c r="C41" t="s">
        <v>28</v>
      </c>
      <c r="D41" s="4"/>
      <c r="E41" s="12">
        <v>14000</v>
      </c>
      <c r="F41" s="15">
        <v>12500</v>
      </c>
    </row>
    <row r="42" spans="1:6" x14ac:dyDescent="0.35">
      <c r="C42" s="4" t="s">
        <v>117</v>
      </c>
      <c r="D42" t="s">
        <v>2</v>
      </c>
      <c r="E42" s="12">
        <v>540</v>
      </c>
      <c r="F42" s="15">
        <v>600</v>
      </c>
    </row>
    <row r="43" spans="1:6" ht="15.5" x14ac:dyDescent="0.35">
      <c r="C43" s="2" t="s">
        <v>29</v>
      </c>
      <c r="E43" s="13">
        <f>SUM(E29:E42)</f>
        <v>1307582</v>
      </c>
      <c r="F43" s="13">
        <f>SUM(F29:F42)</f>
        <v>1310345</v>
      </c>
    </row>
    <row r="44" spans="1:6" x14ac:dyDescent="0.35">
      <c r="F44" s="19"/>
    </row>
    <row r="45" spans="1:6" ht="15.5" x14ac:dyDescent="0.35">
      <c r="C45" s="2" t="s">
        <v>30</v>
      </c>
      <c r="F45" s="12"/>
    </row>
    <row r="46" spans="1:6" s="19" customFormat="1" x14ac:dyDescent="0.35">
      <c r="C46" s="19" t="s">
        <v>122</v>
      </c>
      <c r="E46" s="12">
        <v>62000</v>
      </c>
      <c r="F46" s="15"/>
    </row>
    <row r="47" spans="1:6" s="19" customFormat="1" x14ac:dyDescent="0.35">
      <c r="C47" s="19" t="s">
        <v>123</v>
      </c>
      <c r="E47" s="12">
        <v>28000</v>
      </c>
      <c r="F47" s="12">
        <v>31250</v>
      </c>
    </row>
    <row r="48" spans="1:6" s="19" customFormat="1" x14ac:dyDescent="0.35">
      <c r="C48" s="19" t="s">
        <v>124</v>
      </c>
      <c r="E48" s="12">
        <v>1000</v>
      </c>
      <c r="F48" s="12">
        <v>4500</v>
      </c>
    </row>
    <row r="49" spans="3:7" x14ac:dyDescent="0.35">
      <c r="C49" t="s">
        <v>31</v>
      </c>
      <c r="E49" s="12">
        <v>80000</v>
      </c>
      <c r="F49" s="15">
        <v>86000</v>
      </c>
    </row>
    <row r="50" spans="3:7" s="19" customFormat="1" x14ac:dyDescent="0.35">
      <c r="C50" s="19" t="s">
        <v>118</v>
      </c>
      <c r="E50" s="12">
        <v>0</v>
      </c>
      <c r="F50" s="15"/>
    </row>
    <row r="51" spans="3:7" s="19" customFormat="1" x14ac:dyDescent="0.35">
      <c r="C51" s="24" t="s">
        <v>116</v>
      </c>
      <c r="E51" s="12">
        <v>2500</v>
      </c>
      <c r="F51" s="15"/>
    </row>
    <row r="52" spans="3:7" x14ac:dyDescent="0.35">
      <c r="C52" t="s">
        <v>32</v>
      </c>
      <c r="D52" t="s">
        <v>2</v>
      </c>
      <c r="E52" s="12">
        <v>2960</v>
      </c>
      <c r="F52" s="15">
        <v>1500</v>
      </c>
    </row>
    <row r="53" spans="3:7" s="19" customFormat="1" x14ac:dyDescent="0.35">
      <c r="C53" s="19" t="s">
        <v>113</v>
      </c>
      <c r="E53" s="12">
        <v>500</v>
      </c>
      <c r="F53" s="15">
        <v>0</v>
      </c>
    </row>
    <row r="54" spans="3:7" x14ac:dyDescent="0.35">
      <c r="C54" t="s">
        <v>112</v>
      </c>
      <c r="D54" t="s">
        <v>2</v>
      </c>
      <c r="E54" s="12">
        <v>6050</v>
      </c>
      <c r="F54" s="15">
        <v>15500</v>
      </c>
    </row>
    <row r="55" spans="3:7" x14ac:dyDescent="0.35">
      <c r="C55" t="s">
        <v>33</v>
      </c>
      <c r="E55" s="12">
        <v>0</v>
      </c>
      <c r="F55" s="15"/>
    </row>
    <row r="56" spans="3:7" ht="14.5" hidden="1" customHeight="1" x14ac:dyDescent="0.35">
      <c r="C56" t="s">
        <v>34</v>
      </c>
      <c r="D56" t="s">
        <v>2</v>
      </c>
      <c r="E56" s="12">
        <v>15000</v>
      </c>
      <c r="F56" s="19"/>
    </row>
    <row r="57" spans="3:7" x14ac:dyDescent="0.35">
      <c r="C57" t="s">
        <v>126</v>
      </c>
      <c r="E57" s="12">
        <v>29330</v>
      </c>
      <c r="F57" s="15">
        <v>1000</v>
      </c>
    </row>
    <row r="58" spans="3:7" s="19" customFormat="1" x14ac:dyDescent="0.35">
      <c r="C58" s="19" t="s">
        <v>127</v>
      </c>
      <c r="E58" s="12"/>
      <c r="F58" s="15">
        <v>3500</v>
      </c>
    </row>
    <row r="59" spans="3:7" s="19" customFormat="1" x14ac:dyDescent="0.35">
      <c r="C59" s="19" t="s">
        <v>128</v>
      </c>
      <c r="E59" s="12"/>
      <c r="F59" s="15">
        <v>20000</v>
      </c>
      <c r="G59" s="19" t="s">
        <v>129</v>
      </c>
    </row>
    <row r="60" spans="3:7" x14ac:dyDescent="0.35">
      <c r="C60" t="s">
        <v>35</v>
      </c>
      <c r="D60" t="s">
        <v>2</v>
      </c>
      <c r="E60" s="12">
        <v>20000</v>
      </c>
      <c r="F60" s="15">
        <v>20000</v>
      </c>
    </row>
    <row r="61" spans="3:7" x14ac:dyDescent="0.35">
      <c r="C61" t="s">
        <v>36</v>
      </c>
      <c r="D61" t="s">
        <v>2</v>
      </c>
      <c r="E61" s="12">
        <v>36000</v>
      </c>
      <c r="F61" s="15">
        <v>40000</v>
      </c>
    </row>
    <row r="62" spans="3:7" x14ac:dyDescent="0.35">
      <c r="C62" t="s">
        <v>37</v>
      </c>
      <c r="D62" t="s">
        <v>2</v>
      </c>
      <c r="E62" s="12">
        <v>33660</v>
      </c>
      <c r="F62" s="15">
        <v>37000</v>
      </c>
    </row>
    <row r="63" spans="3:7" x14ac:dyDescent="0.35">
      <c r="C63" t="s">
        <v>38</v>
      </c>
      <c r="E63" s="12">
        <v>0</v>
      </c>
      <c r="F63" s="15"/>
    </row>
    <row r="64" spans="3:7" x14ac:dyDescent="0.35">
      <c r="C64" t="s">
        <v>39</v>
      </c>
      <c r="E64" s="12">
        <v>800</v>
      </c>
      <c r="F64" s="15">
        <v>800</v>
      </c>
    </row>
    <row r="65" spans="3:6" x14ac:dyDescent="0.35">
      <c r="C65" t="s">
        <v>40</v>
      </c>
      <c r="D65" t="s">
        <v>2</v>
      </c>
      <c r="E65" s="12">
        <v>500</v>
      </c>
      <c r="F65" s="15">
        <v>500</v>
      </c>
    </row>
    <row r="66" spans="3:6" x14ac:dyDescent="0.35">
      <c r="C66" t="s">
        <v>41</v>
      </c>
      <c r="D66" t="s">
        <v>2</v>
      </c>
      <c r="E66" s="12">
        <v>2500</v>
      </c>
      <c r="F66" s="15">
        <v>2000</v>
      </c>
    </row>
    <row r="67" spans="3:6" s="19" customFormat="1" x14ac:dyDescent="0.35">
      <c r="C67" s="19" t="s">
        <v>114</v>
      </c>
      <c r="E67" s="12">
        <v>1000</v>
      </c>
      <c r="F67" s="15">
        <v>4000</v>
      </c>
    </row>
    <row r="68" spans="3:6" x14ac:dyDescent="0.35">
      <c r="C68" t="s">
        <v>42</v>
      </c>
      <c r="E68" s="12">
        <v>25000</v>
      </c>
      <c r="F68" s="15">
        <v>23000</v>
      </c>
    </row>
    <row r="69" spans="3:6" x14ac:dyDescent="0.35">
      <c r="C69" t="s">
        <v>43</v>
      </c>
      <c r="D69" t="s">
        <v>2</v>
      </c>
      <c r="E69" s="12">
        <v>51350</v>
      </c>
      <c r="F69" s="15">
        <f>46600+12500</f>
        <v>59100</v>
      </c>
    </row>
    <row r="70" spans="3:6" x14ac:dyDescent="0.35">
      <c r="C70" t="s">
        <v>44</v>
      </c>
      <c r="D70" t="s">
        <v>2</v>
      </c>
      <c r="E70" s="12">
        <v>1500</v>
      </c>
      <c r="F70" s="15">
        <v>1500</v>
      </c>
    </row>
    <row r="71" spans="3:6" ht="14.5" hidden="1" customHeight="1" x14ac:dyDescent="0.35">
      <c r="C71" t="s">
        <v>45</v>
      </c>
      <c r="F71" s="15"/>
    </row>
    <row r="72" spans="3:6" ht="15.5" x14ac:dyDescent="0.35">
      <c r="C72" s="2" t="s">
        <v>46</v>
      </c>
      <c r="E72" s="23">
        <f>SUM(E46:E70)</f>
        <v>399650</v>
      </c>
      <c r="F72" s="13">
        <f>SUM(F46:F70)</f>
        <v>351150</v>
      </c>
    </row>
    <row r="73" spans="3:6" x14ac:dyDescent="0.35">
      <c r="F73" s="19"/>
    </row>
    <row r="74" spans="3:6" x14ac:dyDescent="0.35">
      <c r="C74" t="s">
        <v>47</v>
      </c>
      <c r="D74" t="s">
        <v>2</v>
      </c>
      <c r="E74" s="12">
        <v>12000</v>
      </c>
      <c r="F74" s="15">
        <v>10500</v>
      </c>
    </row>
    <row r="75" spans="3:6" x14ac:dyDescent="0.35">
      <c r="C75" t="s">
        <v>48</v>
      </c>
      <c r="D75" t="s">
        <v>2</v>
      </c>
      <c r="E75" s="12">
        <v>200</v>
      </c>
      <c r="F75" s="15">
        <v>0</v>
      </c>
    </row>
    <row r="76" spans="3:6" x14ac:dyDescent="0.35">
      <c r="C76" t="s">
        <v>49</v>
      </c>
      <c r="D76" t="s">
        <v>2</v>
      </c>
      <c r="E76" s="12">
        <v>1200</v>
      </c>
      <c r="F76" s="15">
        <v>1200</v>
      </c>
    </row>
    <row r="77" spans="3:6" x14ac:dyDescent="0.35">
      <c r="C77" t="s">
        <v>50</v>
      </c>
      <c r="D77" t="s">
        <v>2</v>
      </c>
      <c r="E77" s="12">
        <v>20000</v>
      </c>
      <c r="F77" s="15">
        <v>20000</v>
      </c>
    </row>
    <row r="78" spans="3:6" x14ac:dyDescent="0.35">
      <c r="C78" t="s">
        <v>51</v>
      </c>
      <c r="D78" t="s">
        <v>2</v>
      </c>
      <c r="E78" s="12">
        <v>2000</v>
      </c>
      <c r="F78" s="15">
        <v>2000</v>
      </c>
    </row>
    <row r="79" spans="3:6" x14ac:dyDescent="0.35">
      <c r="C79" t="s">
        <v>52</v>
      </c>
      <c r="D79" t="s">
        <v>2</v>
      </c>
      <c r="E79" s="12">
        <v>3500</v>
      </c>
      <c r="F79" s="15">
        <v>3500</v>
      </c>
    </row>
    <row r="80" spans="3:6" x14ac:dyDescent="0.35">
      <c r="C80" t="s">
        <v>53</v>
      </c>
      <c r="D80" t="s">
        <v>2</v>
      </c>
      <c r="E80" s="12">
        <v>25000</v>
      </c>
      <c r="F80" s="15">
        <v>25000</v>
      </c>
    </row>
    <row r="81" spans="3:6" x14ac:dyDescent="0.35">
      <c r="C81" t="s">
        <v>54</v>
      </c>
      <c r="D81" t="s">
        <v>2</v>
      </c>
      <c r="E81" s="12">
        <v>15000</v>
      </c>
      <c r="F81" s="15">
        <v>20000</v>
      </c>
    </row>
    <row r="82" spans="3:6" x14ac:dyDescent="0.35">
      <c r="C82" t="s">
        <v>55</v>
      </c>
      <c r="D82" t="s">
        <v>2</v>
      </c>
      <c r="E82" s="12">
        <v>8000</v>
      </c>
      <c r="F82" s="15">
        <v>7500</v>
      </c>
    </row>
    <row r="83" spans="3:6" x14ac:dyDescent="0.35">
      <c r="C83" t="s">
        <v>56</v>
      </c>
      <c r="D83" t="s">
        <v>2</v>
      </c>
      <c r="E83" s="12">
        <v>9100</v>
      </c>
      <c r="F83" s="15">
        <v>9400</v>
      </c>
    </row>
    <row r="84" spans="3:6" x14ac:dyDescent="0.35">
      <c r="C84" t="s">
        <v>57</v>
      </c>
      <c r="D84" t="s">
        <v>2</v>
      </c>
      <c r="E84" s="12">
        <v>13000</v>
      </c>
      <c r="F84" s="15">
        <v>14400</v>
      </c>
    </row>
    <row r="85" spans="3:6" x14ac:dyDescent="0.35">
      <c r="C85" t="s">
        <v>58</v>
      </c>
      <c r="D85" t="s">
        <v>2</v>
      </c>
      <c r="E85" s="12">
        <v>4500</v>
      </c>
      <c r="F85" s="15">
        <v>6000</v>
      </c>
    </row>
    <row r="86" spans="3:6" x14ac:dyDescent="0.35">
      <c r="C86" t="s">
        <v>59</v>
      </c>
      <c r="D86" t="s">
        <v>2</v>
      </c>
      <c r="E86" s="12">
        <v>33000</v>
      </c>
      <c r="F86" s="15">
        <v>36000</v>
      </c>
    </row>
    <row r="87" spans="3:6" x14ac:dyDescent="0.35">
      <c r="C87" t="s">
        <v>60</v>
      </c>
      <c r="D87" t="s">
        <v>2</v>
      </c>
      <c r="E87" s="12">
        <v>16000</v>
      </c>
      <c r="F87" s="15">
        <v>4000</v>
      </c>
    </row>
    <row r="88" spans="3:6" x14ac:dyDescent="0.35">
      <c r="C88" t="s">
        <v>61</v>
      </c>
      <c r="D88" t="s">
        <v>2</v>
      </c>
      <c r="E88" s="12">
        <v>19500</v>
      </c>
      <c r="F88" s="15">
        <v>16000</v>
      </c>
    </row>
    <row r="89" spans="3:6" ht="15.5" x14ac:dyDescent="0.35">
      <c r="C89" s="2" t="s">
        <v>62</v>
      </c>
      <c r="E89" s="13">
        <f>SUM(E74:E88)</f>
        <v>182000</v>
      </c>
      <c r="F89" s="13">
        <f>SUM(F74:F88)</f>
        <v>175500</v>
      </c>
    </row>
    <row r="90" spans="3:6" x14ac:dyDescent="0.35">
      <c r="F90" s="19"/>
    </row>
    <row r="91" spans="3:6" x14ac:dyDescent="0.35">
      <c r="C91" t="s">
        <v>63</v>
      </c>
      <c r="D91" t="s">
        <v>2</v>
      </c>
      <c r="E91" s="12">
        <v>567800</v>
      </c>
      <c r="F91" s="15">
        <v>603000</v>
      </c>
    </row>
    <row r="92" spans="3:6" x14ac:dyDescent="0.35">
      <c r="C92" t="s">
        <v>64</v>
      </c>
      <c r="D92" t="s">
        <v>2</v>
      </c>
      <c r="E92" s="12">
        <v>42300</v>
      </c>
      <c r="F92" s="15">
        <v>40000</v>
      </c>
    </row>
    <row r="93" spans="3:6" x14ac:dyDescent="0.35">
      <c r="C93" t="s">
        <v>65</v>
      </c>
      <c r="D93" t="s">
        <v>2</v>
      </c>
      <c r="E93" s="12">
        <v>1000</v>
      </c>
      <c r="F93" s="15">
        <v>1000</v>
      </c>
    </row>
    <row r="94" spans="3:6" x14ac:dyDescent="0.35">
      <c r="C94" t="s">
        <v>66</v>
      </c>
      <c r="D94" t="s">
        <v>2</v>
      </c>
      <c r="E94" s="12">
        <v>2500</v>
      </c>
      <c r="F94" s="15">
        <v>3000</v>
      </c>
    </row>
    <row r="95" spans="3:6" x14ac:dyDescent="0.35">
      <c r="C95" t="s">
        <v>67</v>
      </c>
      <c r="D95" t="s">
        <v>2</v>
      </c>
      <c r="E95" s="12">
        <v>0</v>
      </c>
      <c r="F95" s="19"/>
    </row>
    <row r="96" spans="3:6" x14ac:dyDescent="0.35">
      <c r="C96" t="s">
        <v>68</v>
      </c>
      <c r="E96" s="12">
        <v>1249000</v>
      </c>
      <c r="F96" s="15">
        <v>1326300</v>
      </c>
    </row>
    <row r="97" spans="3:6" x14ac:dyDescent="0.35">
      <c r="C97" t="s">
        <v>110</v>
      </c>
      <c r="E97" s="12">
        <v>77500</v>
      </c>
      <c r="F97" s="15">
        <v>88000</v>
      </c>
    </row>
    <row r="98" spans="3:6" x14ac:dyDescent="0.35">
      <c r="C98" t="s">
        <v>69</v>
      </c>
      <c r="E98" s="12">
        <v>38000</v>
      </c>
      <c r="F98" s="15">
        <v>125000</v>
      </c>
    </row>
    <row r="99" spans="3:6" x14ac:dyDescent="0.35">
      <c r="C99" t="s">
        <v>70</v>
      </c>
      <c r="D99" t="s">
        <v>2</v>
      </c>
      <c r="E99" s="12">
        <v>1000</v>
      </c>
      <c r="F99" s="15">
        <v>1300</v>
      </c>
    </row>
    <row r="100" spans="3:6" x14ac:dyDescent="0.35">
      <c r="C100" t="s">
        <v>71</v>
      </c>
      <c r="D100" t="s">
        <v>2</v>
      </c>
      <c r="E100" s="12">
        <v>0</v>
      </c>
      <c r="F100" s="15"/>
    </row>
    <row r="101" spans="3:6" ht="15.5" x14ac:dyDescent="0.35">
      <c r="C101" s="2" t="s">
        <v>72</v>
      </c>
      <c r="D101" s="2"/>
      <c r="E101" s="13">
        <f>SUM(E91:E100)</f>
        <v>1979100</v>
      </c>
      <c r="F101" s="13">
        <f>SUM(F91:F100)</f>
        <v>2187600</v>
      </c>
    </row>
    <row r="102" spans="3:6" x14ac:dyDescent="0.35">
      <c r="F102" s="19"/>
    </row>
    <row r="103" spans="3:6" x14ac:dyDescent="0.35">
      <c r="C103" t="s">
        <v>73</v>
      </c>
      <c r="D103" t="s">
        <v>2</v>
      </c>
      <c r="E103" s="12">
        <v>76500</v>
      </c>
      <c r="F103" s="15">
        <f>92000-6000</f>
        <v>86000</v>
      </c>
    </row>
    <row r="104" spans="3:6" x14ac:dyDescent="0.35">
      <c r="C104" t="s">
        <v>74</v>
      </c>
      <c r="D104" t="s">
        <v>2</v>
      </c>
      <c r="E104" s="12">
        <v>3500</v>
      </c>
      <c r="F104" s="15">
        <v>3500</v>
      </c>
    </row>
    <row r="105" spans="3:6" x14ac:dyDescent="0.35">
      <c r="C105" t="s">
        <v>75</v>
      </c>
      <c r="D105" t="s">
        <v>2</v>
      </c>
      <c r="E105" s="15">
        <v>1200</v>
      </c>
      <c r="F105" s="15">
        <v>1500</v>
      </c>
    </row>
    <row r="106" spans="3:6" x14ac:dyDescent="0.35">
      <c r="C106" t="s">
        <v>76</v>
      </c>
      <c r="D106" t="s">
        <v>2</v>
      </c>
      <c r="E106" s="12">
        <v>60000</v>
      </c>
      <c r="F106" s="15">
        <v>52500</v>
      </c>
    </row>
    <row r="107" spans="3:6" s="5" customFormat="1" x14ac:dyDescent="0.35">
      <c r="C107" t="s">
        <v>78</v>
      </c>
      <c r="D107"/>
      <c r="E107" s="12">
        <v>4425</v>
      </c>
      <c r="F107" s="15">
        <v>4550</v>
      </c>
    </row>
    <row r="108" spans="3:6" s="5" customFormat="1" x14ac:dyDescent="0.35">
      <c r="C108" s="5" t="s">
        <v>101</v>
      </c>
      <c r="E108" s="15">
        <v>15000</v>
      </c>
      <c r="F108" s="15">
        <v>15000</v>
      </c>
    </row>
    <row r="109" spans="3:6" x14ac:dyDescent="0.35">
      <c r="C109" t="s">
        <v>77</v>
      </c>
      <c r="E109" s="15">
        <v>1500</v>
      </c>
      <c r="F109" s="15">
        <v>0</v>
      </c>
    </row>
    <row r="110" spans="3:6" x14ac:dyDescent="0.35">
      <c r="C110" t="s">
        <v>79</v>
      </c>
      <c r="D110" t="s">
        <v>2</v>
      </c>
      <c r="E110" s="15">
        <v>68400</v>
      </c>
      <c r="F110" s="15">
        <v>43500</v>
      </c>
    </row>
    <row r="111" spans="3:6" x14ac:dyDescent="0.35">
      <c r="C111" t="s">
        <v>80</v>
      </c>
      <c r="E111" s="15">
        <v>0</v>
      </c>
      <c r="F111" s="15"/>
    </row>
    <row r="112" spans="3:6" x14ac:dyDescent="0.35">
      <c r="C112" t="s">
        <v>81</v>
      </c>
      <c r="D112" t="s">
        <v>2</v>
      </c>
      <c r="E112" s="15">
        <v>35000</v>
      </c>
      <c r="F112" s="15">
        <v>30000</v>
      </c>
    </row>
    <row r="113" spans="3:6" x14ac:dyDescent="0.35">
      <c r="C113" t="s">
        <v>82</v>
      </c>
      <c r="D113" t="s">
        <v>2</v>
      </c>
      <c r="E113" s="15">
        <v>25000</v>
      </c>
      <c r="F113" s="15">
        <v>28000</v>
      </c>
    </row>
    <row r="114" spans="3:6" x14ac:dyDescent="0.35">
      <c r="C114" t="s">
        <v>83</v>
      </c>
      <c r="D114" t="s">
        <v>2</v>
      </c>
      <c r="E114" s="15">
        <v>10000</v>
      </c>
      <c r="F114" s="15">
        <v>10500</v>
      </c>
    </row>
    <row r="115" spans="3:6" x14ac:dyDescent="0.35">
      <c r="C115" t="s">
        <v>84</v>
      </c>
      <c r="E115" s="15">
        <v>6000</v>
      </c>
      <c r="F115" s="15">
        <v>4500</v>
      </c>
    </row>
    <row r="116" spans="3:6" x14ac:dyDescent="0.35">
      <c r="C116" t="s">
        <v>85</v>
      </c>
      <c r="D116" t="s">
        <v>2</v>
      </c>
      <c r="E116" s="12">
        <v>1800</v>
      </c>
      <c r="F116" s="15">
        <v>1700</v>
      </c>
    </row>
    <row r="117" spans="3:6" s="7" customFormat="1" ht="14.5" hidden="1" customHeight="1" x14ac:dyDescent="0.35">
      <c r="C117" s="7" t="s">
        <v>102</v>
      </c>
      <c r="E117" s="12">
        <v>0</v>
      </c>
      <c r="F117" s="19"/>
    </row>
    <row r="118" spans="3:6" x14ac:dyDescent="0.35">
      <c r="C118" t="s">
        <v>86</v>
      </c>
      <c r="D118" t="s">
        <v>2</v>
      </c>
      <c r="E118" s="12">
        <v>8000</v>
      </c>
      <c r="F118" s="15">
        <v>8000</v>
      </c>
    </row>
    <row r="119" spans="3:6" ht="15.5" x14ac:dyDescent="0.35">
      <c r="C119" s="2" t="s">
        <v>87</v>
      </c>
      <c r="D119" s="2"/>
      <c r="E119" s="13">
        <f>SUM(E103:E118)</f>
        <v>316325</v>
      </c>
      <c r="F119" s="13">
        <f>SUM(F103:F118)</f>
        <v>289250</v>
      </c>
    </row>
    <row r="120" spans="3:6" x14ac:dyDescent="0.35">
      <c r="F120" s="19"/>
    </row>
    <row r="121" spans="3:6" x14ac:dyDescent="0.35">
      <c r="C121" t="s">
        <v>88</v>
      </c>
      <c r="D121" t="s">
        <v>2</v>
      </c>
      <c r="E121" s="12"/>
      <c r="F121" s="19"/>
    </row>
    <row r="122" spans="3:6" x14ac:dyDescent="0.35">
      <c r="C122" t="s">
        <v>89</v>
      </c>
      <c r="D122" t="s">
        <v>2</v>
      </c>
      <c r="E122" s="12">
        <v>61500</v>
      </c>
      <c r="F122" s="15"/>
    </row>
    <row r="123" spans="3:6" x14ac:dyDescent="0.35">
      <c r="C123" t="s">
        <v>115</v>
      </c>
      <c r="D123" t="s">
        <v>2</v>
      </c>
      <c r="E123" s="12">
        <v>0</v>
      </c>
      <c r="F123" s="12">
        <f>26750-20000</f>
        <v>6750</v>
      </c>
    </row>
    <row r="124" spans="3:6" x14ac:dyDescent="0.35">
      <c r="C124" t="s">
        <v>90</v>
      </c>
      <c r="D124" t="s">
        <v>2</v>
      </c>
      <c r="E124" s="12">
        <v>31855</v>
      </c>
      <c r="F124" s="15">
        <f>60000+3000+5000</f>
        <v>68000</v>
      </c>
    </row>
    <row r="125" spans="3:6" x14ac:dyDescent="0.35">
      <c r="C125" t="s">
        <v>91</v>
      </c>
      <c r="D125" t="s">
        <v>2</v>
      </c>
      <c r="E125" s="12">
        <v>17556</v>
      </c>
      <c r="F125" s="15">
        <f>23980-7000</f>
        <v>16980</v>
      </c>
    </row>
    <row r="126" spans="3:6" ht="15.5" x14ac:dyDescent="0.35">
      <c r="C126" s="2" t="s">
        <v>92</v>
      </c>
      <c r="D126" s="2"/>
      <c r="E126" s="13">
        <f>SUM(E122:E125)</f>
        <v>110911</v>
      </c>
      <c r="F126" s="13">
        <f>SUM(F121:F125)</f>
        <v>91730</v>
      </c>
    </row>
    <row r="127" spans="3:6" x14ac:dyDescent="0.35">
      <c r="F127" s="19"/>
    </row>
    <row r="128" spans="3:6" x14ac:dyDescent="0.35">
      <c r="C128" t="s">
        <v>93</v>
      </c>
      <c r="D128" t="s">
        <v>2</v>
      </c>
      <c r="E128" s="12">
        <v>7280</v>
      </c>
      <c r="F128" s="15">
        <v>8000</v>
      </c>
    </row>
    <row r="129" spans="3:6" x14ac:dyDescent="0.35">
      <c r="C129" t="s">
        <v>94</v>
      </c>
      <c r="E129" s="12">
        <v>17000</v>
      </c>
      <c r="F129" s="15">
        <v>17000</v>
      </c>
    </row>
    <row r="130" spans="3:6" x14ac:dyDescent="0.35">
      <c r="C130" t="s">
        <v>95</v>
      </c>
      <c r="F130" s="15"/>
    </row>
    <row r="131" spans="3:6" s="9" customFormat="1" x14ac:dyDescent="0.35">
      <c r="C131" s="10" t="s">
        <v>106</v>
      </c>
      <c r="F131" s="15"/>
    </row>
    <row r="132" spans="3:6" ht="15.5" x14ac:dyDescent="0.35">
      <c r="C132" s="2" t="s">
        <v>96</v>
      </c>
      <c r="D132" s="2"/>
      <c r="E132" s="13">
        <v>24280</v>
      </c>
      <c r="F132" s="13">
        <f t="shared" ref="F132" si="1">SUM(F128:F131)</f>
        <v>25000</v>
      </c>
    </row>
    <row r="133" spans="3:6" x14ac:dyDescent="0.35">
      <c r="F133" s="19"/>
    </row>
    <row r="134" spans="3:6" ht="15.5" x14ac:dyDescent="0.35">
      <c r="C134" s="3" t="s">
        <v>97</v>
      </c>
      <c r="E134" s="13">
        <v>3012266</v>
      </c>
      <c r="F134" s="13">
        <f>+F72+F89+F101+F119+F126+F132</f>
        <v>3120230</v>
      </c>
    </row>
    <row r="135" spans="3:6" ht="15.5" x14ac:dyDescent="0.35">
      <c r="C135" s="3" t="s">
        <v>98</v>
      </c>
      <c r="E135" s="16">
        <v>8352101</v>
      </c>
      <c r="F135" s="16">
        <f>+F134+F26+F43</f>
        <v>8571725</v>
      </c>
    </row>
    <row r="136" spans="3:6" ht="15.5" x14ac:dyDescent="0.35">
      <c r="C136" s="3" t="s">
        <v>99</v>
      </c>
      <c r="E136" s="16">
        <v>0</v>
      </c>
      <c r="F136" s="16">
        <v>0</v>
      </c>
    </row>
    <row r="137" spans="3:6" ht="15.5" x14ac:dyDescent="0.35">
      <c r="C137" s="3" t="s">
        <v>107</v>
      </c>
      <c r="F137" s="17"/>
    </row>
    <row r="138" spans="3:6" ht="16" thickBot="1" x14ac:dyDescent="0.4">
      <c r="C138" s="14" t="s">
        <v>111</v>
      </c>
      <c r="E138" s="18">
        <f>+E136+E137</f>
        <v>0</v>
      </c>
      <c r="F138" s="18">
        <f t="shared" ref="F138" si="2">SUM(F136:F137)</f>
        <v>0</v>
      </c>
    </row>
    <row r="139" spans="3:6" ht="16" thickTop="1" x14ac:dyDescent="0.35">
      <c r="C139" s="3"/>
      <c r="F139" s="8"/>
    </row>
    <row r="140" spans="3:6" x14ac:dyDescent="0.35">
      <c r="F140" s="19"/>
    </row>
  </sheetData>
  <printOptions gridLines="1"/>
  <pageMargins left="0.7" right="0.7" top="0.75" bottom="0.75" header="0.3" footer="0.3"/>
  <pageSetup scale="75" orientation="landscape" horizontalDpi="1200" verticalDpi="1200" r:id="rId1"/>
  <rowBreaks count="3" manualBreakCount="3">
    <brk id="43" min="2" max="17" man="1"/>
    <brk id="81" min="2" max="5" man="1"/>
    <brk id="120" min="2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8B6A18B05F3408BF11F28C237150D" ma:contentTypeVersion="11" ma:contentTypeDescription="Create a new document." ma:contentTypeScope="" ma:versionID="7ee39e8c19431420b0a4b5c349b1d4db">
  <xsd:schema xmlns:xsd="http://www.w3.org/2001/XMLSchema" xmlns:xs="http://www.w3.org/2001/XMLSchema" xmlns:p="http://schemas.microsoft.com/office/2006/metadata/properties" xmlns:ns3="ad5703a9-e021-4995-87d7-5a9803b50052" targetNamespace="http://schemas.microsoft.com/office/2006/metadata/properties" ma:root="true" ma:fieldsID="b05aa0451bbfee44cbc900e0dd9e0199" ns3:_="">
    <xsd:import namespace="ad5703a9-e021-4995-87d7-5a9803b500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703a9-e021-4995-87d7-5a9803b50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8A2BC-1C6F-4897-AE91-1D4C1997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5703a9-e021-4995-87d7-5a9803b500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CDEA3-C693-49A4-8550-471F2DE27BFC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d5703a9-e021-4995-87d7-5a9803b500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1F821B-A80F-4C4D-953B-6C5AA30DB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 Budget</vt:lpstr>
      <vt:lpstr>'FY25 Budget'!Print_Area</vt:lpstr>
      <vt:lpstr>'FY25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McClurg</dc:creator>
  <cp:lastModifiedBy>J. McNamee</cp:lastModifiedBy>
  <cp:lastPrinted>2024-04-11T18:11:36Z</cp:lastPrinted>
  <dcterms:created xsi:type="dcterms:W3CDTF">2014-09-24T18:10:41Z</dcterms:created>
  <dcterms:modified xsi:type="dcterms:W3CDTF">2024-04-11T18:32:17Z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0x010100D3A8B6A18B05F3408BF11F28C237150D</vt:lpwstr>
  </property>
</Properties>
</file>